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arnresc-my.sharepoint.com/personal/sbondy_learn_k12_ct_us/Documents/Food Service/FSMC Request For Proposals (RFP)/RFP 2023-2024/FSMC RFP TRAINING DOCS JAN2023 AP EMAIL/FINAL PACKET DOCUMENTS 2023-2024/"/>
    </mc:Choice>
  </mc:AlternateContent>
  <xr:revisionPtr revIDLastSave="6" documentId="8_{B983948D-BAE2-4C50-9482-7E6DAB7552CC}" xr6:coauthVersionLast="47" xr6:coauthVersionMax="47" xr10:uidLastSave="{C023BBB6-56A2-4B99-9099-38CCDD74C1C2}"/>
  <bookViews>
    <workbookView xWindow="675" yWindow="1365" windowWidth="35160" windowHeight="11295" xr2:uid="{2BDAC9A9-AEC1-400D-B6FB-E1EFD76F855D}"/>
  </bookViews>
  <sheets>
    <sheet name="ALL SCHOOLS" sheetId="1" r:id="rId1"/>
  </sheets>
  <definedNames>
    <definedName name="_xlnm.Print_Area" localSheetId="0">'ALL SCHOOLS'!$A$1:$X$32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" l="1"/>
  <c r="G31" i="1" s="1"/>
  <c r="F32" i="1"/>
  <c r="C31" i="1"/>
  <c r="X30" i="1"/>
  <c r="X28" i="1"/>
  <c r="V28" i="1"/>
  <c r="U28" i="1"/>
  <c r="S28" i="1"/>
  <c r="R28" i="1"/>
  <c r="P28" i="1"/>
  <c r="O28" i="1"/>
  <c r="M28" i="1"/>
  <c r="L28" i="1"/>
  <c r="J28" i="1"/>
  <c r="I28" i="1"/>
  <c r="G28" i="1"/>
  <c r="F28" i="1"/>
  <c r="C28" i="1"/>
  <c r="V2" i="1"/>
  <c r="S2" i="1"/>
  <c r="P2" i="1"/>
  <c r="M2" i="1"/>
  <c r="J2" i="1"/>
  <c r="G2" i="1"/>
  <c r="D2" i="1"/>
  <c r="X2" i="1"/>
  <c r="X3" i="1"/>
  <c r="X4" i="1"/>
  <c r="U32" i="1"/>
  <c r="R32" i="1"/>
  <c r="O32" i="1"/>
  <c r="L32" i="1"/>
  <c r="I32" i="1"/>
  <c r="C32" i="1"/>
  <c r="G14" i="1"/>
  <c r="G12" i="1"/>
  <c r="X5" i="1" l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</calcChain>
</file>

<file path=xl/sharedStrings.xml><?xml version="1.0" encoding="utf-8"?>
<sst xmlns="http://schemas.openxmlformats.org/spreadsheetml/2006/main" count="65" uniqueCount="28">
  <si>
    <t>CTRA</t>
  </si>
  <si>
    <t>MSMHS</t>
  </si>
  <si>
    <t>RMMS</t>
  </si>
  <si>
    <t>RSMGC</t>
  </si>
  <si>
    <t>TFS</t>
  </si>
  <si>
    <t>TRMC</t>
  </si>
  <si>
    <t>OAL</t>
  </si>
  <si>
    <t>TOTALS</t>
  </si>
  <si>
    <t>LUNCH</t>
  </si>
  <si>
    <t>BREAK</t>
  </si>
  <si>
    <t>OCT</t>
  </si>
  <si>
    <t>NOV</t>
  </si>
  <si>
    <t>DEC</t>
  </si>
  <si>
    <t>FEB</t>
  </si>
  <si>
    <t>APR</t>
  </si>
  <si>
    <t>MAY</t>
  </si>
  <si>
    <t>JUNE</t>
  </si>
  <si>
    <t>JULY</t>
  </si>
  <si>
    <t>AUG</t>
  </si>
  <si>
    <t xml:space="preserve"> SEPT 19</t>
  </si>
  <si>
    <t>JAN 20</t>
  </si>
  <si>
    <t xml:space="preserve"> TOTALS</t>
  </si>
  <si>
    <t>GRAND TOTAL</t>
  </si>
  <si>
    <t>A LA CARTE</t>
  </si>
  <si>
    <t>W/ALACCARTE</t>
  </si>
  <si>
    <t>FEB 19</t>
  </si>
  <si>
    <t>MAR</t>
  </si>
  <si>
    <t>NO CATERING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</si>
</sst>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/d/yy;@"/>
  </numFmts>
  <fonts count="14" x14ac:knownFonts="1"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6"/>
      <color theme="1"/>
      <name val="Calibri"/>
      <family val="2"/>
      <scheme val="minor"/>
    </font>
    <font>
      <sz val="8"/>
      <name val="Tahoma"/>
      <family val="2"/>
    </font>
    <font>
      <b/>
      <sz val="16"/>
      <color rgb="FF0070C0"/>
      <name val="Calibri"/>
      <family val="2"/>
      <scheme val="minor"/>
    </font>
    <font>
      <sz val="12"/>
      <color rgb="FF0070C0"/>
      <name val="Tahoma"/>
      <family val="2"/>
    </font>
    <font>
      <b/>
      <sz val="12"/>
      <color rgb="FF0070C0"/>
      <name val="Tahoma"/>
      <family val="2"/>
    </font>
    <font>
      <b/>
      <i/>
      <sz val="20"/>
      <color rgb="FF0070C0"/>
      <name val="Calibri"/>
      <family val="2"/>
      <scheme val="minor"/>
    </font>
    <font>
      <b/>
      <i/>
      <sz val="16"/>
      <color rgb="FF0070C0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2"/>
      <color theme="9" tint="-0.249977111117893"/>
      <name val="Tahoma"/>
      <family val="2"/>
    </font>
    <font>
      <b/>
      <sz val="16"/>
      <color rgb="FF0070C0"/>
      <name val="Tahoma"/>
      <family val="2"/>
    </font>
    <font>
      <sz val="16"/>
      <color rgb="FF0070C0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 applyAlignment="1">
      <alignment horizontal="center" vertical="center"/>
    </xf>
    <xf numFmtId="40" fontId="0" fillId="0" borderId="0" xfId="0" applyNumberFormat="1" applyAlignment="1">
      <alignment horizontal="center" vertical="center"/>
    </xf>
    <xf numFmtId="40" fontId="2" fillId="0" borderId="0" xfId="0" applyNumberFormat="1" applyFont="1" applyAlignment="1">
      <alignment horizontal="center" vertical="center"/>
    </xf>
    <xf numFmtId="40" fontId="0" fillId="0" borderId="0" xfId="0" applyNumberFormat="1"/>
    <xf numFmtId="40" fontId="0" fillId="0" borderId="0" xfId="0" applyNumberFormat="1" applyAlignment="1">
      <alignment vertical="center"/>
    </xf>
    <xf numFmtId="40" fontId="2" fillId="0" borderId="0" xfId="0" applyNumberFormat="1" applyFont="1" applyAlignment="1">
      <alignment vertical="center"/>
    </xf>
    <xf numFmtId="40" fontId="0" fillId="0" borderId="0" xfId="0" applyNumberFormat="1" applyAlignment="1">
      <alignment horizontal="right" vertical="center"/>
    </xf>
    <xf numFmtId="0" fontId="1" fillId="0" borderId="0" xfId="0" applyFont="1" applyAlignment="1">
      <alignment horizontal="center" vertical="center"/>
    </xf>
    <xf numFmtId="164" fontId="4" fillId="0" borderId="0" xfId="0" quotePrefix="1" applyNumberFormat="1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/>
    <xf numFmtId="1" fontId="6" fillId="0" borderId="0" xfId="0" applyNumberFormat="1" applyFont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40" fontId="9" fillId="0" borderId="0" xfId="0" applyNumberFormat="1" applyFont="1" applyAlignment="1">
      <alignment vertical="center"/>
    </xf>
    <xf numFmtId="40" fontId="9" fillId="0" borderId="1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38" fontId="0" fillId="0" borderId="0" xfId="0" applyNumberFormat="1"/>
    <xf numFmtId="0" fontId="12" fillId="0" borderId="0" xfId="0" applyFont="1" applyAlignment="1">
      <alignment horizontal="center" vertical="center"/>
    </xf>
    <xf numFmtId="40" fontId="13" fillId="0" borderId="0" xfId="0" applyNumberFormat="1" applyFont="1" applyAlignment="1">
      <alignment horizontal="center" vertical="center"/>
    </xf>
    <xf numFmtId="40" fontId="10" fillId="0" borderId="0" xfId="0" applyNumberFormat="1" applyFont="1"/>
    <xf numFmtId="40" fontId="13" fillId="0" borderId="0" xfId="0" applyNumberFormat="1" applyFont="1" applyAlignment="1">
      <alignment horizontal="center" vertical="center"/>
    </xf>
    <xf numFmtId="40" fontId="1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4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677361FB-4676-4153-B5FA-AE770A026EC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01018-2EDD-4B19-A3B6-FAB1DD3BA6CA}">
  <sheetPr>
    <pageSetUpPr fitToPage="1"/>
  </sheetPr>
  <dimension ref="A1:X38"/>
  <sheetViews>
    <sheetView tabSelected="1" workbookViewId="0">
      <pane xSplit="2" ySplit="1" topLeftCell="C23" activePane="bottomRight" state="frozen"/>
      <selection pane="topRight" activeCell="C1" sqref="C1"/>
      <selection pane="bottomLeft" activeCell="A2" sqref="A2"/>
      <selection pane="bottomRight" activeCell="D35" sqref="D35"/>
    </sheetView>
  </sheetViews>
  <sheetFormatPr defaultRowHeight="15" x14ac:dyDescent="0.2"/>
  <cols>
    <col min="1" max="1" width="10.109375" bestFit="1" customWidth="1"/>
    <col min="2" max="2" width="8.5546875" bestFit="1" customWidth="1"/>
    <col min="3" max="3" width="10.21875" bestFit="1" customWidth="1"/>
    <col min="4" max="4" width="13.77734375" style="4" bestFit="1" customWidth="1"/>
    <col min="5" max="5" width="9.77734375" style="4" bestFit="1" customWidth="1"/>
    <col min="6" max="6" width="9.21875" bestFit="1" customWidth="1"/>
    <col min="7" max="7" width="13.77734375" style="4" bestFit="1" customWidth="1"/>
    <col min="8" max="8" width="9.77734375" style="4" bestFit="1" customWidth="1"/>
    <col min="9" max="9" width="7.5546875" bestFit="1" customWidth="1"/>
    <col min="10" max="10" width="13.77734375" style="4" bestFit="1" customWidth="1"/>
    <col min="11" max="11" width="10.77734375" style="4" bestFit="1" customWidth="1"/>
    <col min="12" max="12" width="6.33203125" bestFit="1" customWidth="1"/>
    <col min="13" max="13" width="12.44140625" style="4" bestFit="1" customWidth="1"/>
    <col min="14" max="14" width="6.33203125" style="4" customWidth="1"/>
    <col min="15" max="15" width="7.5546875" bestFit="1" customWidth="1"/>
    <col min="16" max="16" width="13.77734375" style="4" bestFit="1" customWidth="1"/>
    <col min="17" max="17" width="7.5546875" style="4" customWidth="1"/>
    <col min="18" max="18" width="9.6640625" bestFit="1" customWidth="1"/>
    <col min="19" max="19" width="13.77734375" style="4" bestFit="1" customWidth="1"/>
    <col min="20" max="20" width="8.77734375" style="4" bestFit="1" customWidth="1"/>
    <col min="21" max="21" width="7.5546875" bestFit="1" customWidth="1"/>
    <col min="22" max="22" width="11.109375" style="4" bestFit="1" customWidth="1"/>
    <col min="23" max="23" width="7.5546875" style="4" customWidth="1"/>
    <col min="24" max="24" width="11.88671875" bestFit="1" customWidth="1"/>
  </cols>
  <sheetData>
    <row r="1" spans="1:24" ht="21" x14ac:dyDescent="0.2">
      <c r="A1" s="1"/>
      <c r="B1" s="2"/>
      <c r="C1" s="12" t="s">
        <v>2</v>
      </c>
      <c r="D1" s="3"/>
      <c r="E1" s="3"/>
      <c r="F1" s="12" t="s">
        <v>3</v>
      </c>
      <c r="G1" s="3"/>
      <c r="H1" s="3"/>
      <c r="I1" s="12" t="s">
        <v>4</v>
      </c>
      <c r="J1" s="3"/>
      <c r="K1" s="3"/>
      <c r="L1" s="12" t="s">
        <v>6</v>
      </c>
      <c r="M1" s="3"/>
      <c r="N1" s="3"/>
      <c r="O1" s="12" t="s">
        <v>0</v>
      </c>
      <c r="P1" s="3"/>
      <c r="Q1" s="3"/>
      <c r="R1" s="10" t="s">
        <v>1</v>
      </c>
      <c r="S1" s="3"/>
      <c r="T1" s="3"/>
      <c r="U1" s="12" t="s">
        <v>5</v>
      </c>
      <c r="V1" s="3"/>
      <c r="W1" s="3"/>
      <c r="X1" s="12" t="s">
        <v>7</v>
      </c>
    </row>
    <row r="2" spans="1:24" ht="21" x14ac:dyDescent="0.2">
      <c r="A2" s="9" t="s">
        <v>25</v>
      </c>
      <c r="B2" s="10" t="s">
        <v>8</v>
      </c>
      <c r="C2" s="23">
        <v>4729</v>
      </c>
      <c r="D2" s="26">
        <f>SUM(C2+C3) *2.4</f>
        <v>19257.599999999999</v>
      </c>
      <c r="E2" s="24"/>
      <c r="F2" s="23">
        <v>4378</v>
      </c>
      <c r="G2" s="26">
        <f>SUM(F2+F3) *2.4</f>
        <v>16682.399999999998</v>
      </c>
      <c r="H2" s="24"/>
      <c r="I2" s="23">
        <v>5060</v>
      </c>
      <c r="J2" s="26">
        <f>SUM(I2+I3) *2.4</f>
        <v>21487.200000000001</v>
      </c>
      <c r="K2" s="24"/>
      <c r="L2" s="23">
        <v>423</v>
      </c>
      <c r="M2" s="26">
        <f>SUM(L2+L3) *2.4</f>
        <v>1838.3999999999999</v>
      </c>
      <c r="N2" s="24"/>
      <c r="O2" s="23">
        <v>3396</v>
      </c>
      <c r="P2" s="26">
        <f>SUM(O2+O3) *2.4</f>
        <v>12307.199999999999</v>
      </c>
      <c r="Q2" s="24"/>
      <c r="R2" s="23">
        <v>950</v>
      </c>
      <c r="S2" s="26">
        <f>SUM(R2+R3) *2.4</f>
        <v>2726.4</v>
      </c>
      <c r="T2" s="24"/>
      <c r="U2" s="23">
        <v>183</v>
      </c>
      <c r="V2" s="26">
        <f>SUM(U2+U3) *2.4</f>
        <v>645.6</v>
      </c>
      <c r="W2" s="24"/>
      <c r="X2" s="16">
        <f t="shared" ref="X2:X27" si="0">U2+L2+I2+F2+C2+R2+O2</f>
        <v>19119</v>
      </c>
    </row>
    <row r="3" spans="1:24" ht="21" x14ac:dyDescent="0.2">
      <c r="A3" s="9" t="s">
        <v>25</v>
      </c>
      <c r="B3" s="10" t="s">
        <v>9</v>
      </c>
      <c r="C3" s="23">
        <v>3295</v>
      </c>
      <c r="D3" s="26"/>
      <c r="E3" s="24"/>
      <c r="F3" s="23">
        <v>2573</v>
      </c>
      <c r="G3" s="26"/>
      <c r="H3" s="24"/>
      <c r="I3" s="23">
        <v>3893</v>
      </c>
      <c r="J3" s="26"/>
      <c r="K3" s="24"/>
      <c r="L3" s="23">
        <v>343</v>
      </c>
      <c r="M3" s="26"/>
      <c r="N3" s="24"/>
      <c r="O3" s="23">
        <v>1732</v>
      </c>
      <c r="P3" s="26"/>
      <c r="Q3" s="24"/>
      <c r="R3" s="23">
        <v>186</v>
      </c>
      <c r="S3" s="26"/>
      <c r="T3" s="24"/>
      <c r="U3" s="23">
        <v>86</v>
      </c>
      <c r="V3" s="26"/>
      <c r="W3" s="24"/>
      <c r="X3" s="16">
        <f t="shared" si="0"/>
        <v>12108</v>
      </c>
    </row>
    <row r="4" spans="1:24" ht="21" x14ac:dyDescent="0.2">
      <c r="A4" s="9" t="s">
        <v>26</v>
      </c>
      <c r="B4" s="10" t="s">
        <v>8</v>
      </c>
      <c r="C4" s="13">
        <v>5827</v>
      </c>
      <c r="D4" s="29">
        <v>22572.53</v>
      </c>
      <c r="E4" s="2"/>
      <c r="F4" s="13">
        <v>5157</v>
      </c>
      <c r="G4" s="29">
        <v>19997.599999999999</v>
      </c>
      <c r="H4" s="2"/>
      <c r="I4" s="13">
        <v>5545</v>
      </c>
      <c r="J4" s="29">
        <v>23543.57</v>
      </c>
      <c r="K4" s="2"/>
      <c r="L4" s="13">
        <v>483</v>
      </c>
      <c r="M4" s="29">
        <v>1750.7</v>
      </c>
      <c r="N4" s="2"/>
      <c r="O4" s="13">
        <v>3222</v>
      </c>
      <c r="P4" s="29">
        <v>12997.27</v>
      </c>
      <c r="Q4" s="2"/>
      <c r="R4" s="13">
        <v>1238</v>
      </c>
      <c r="S4" s="29">
        <v>2245.5</v>
      </c>
      <c r="T4" s="2"/>
      <c r="U4" s="13">
        <v>175</v>
      </c>
      <c r="V4" s="29">
        <v>770.95</v>
      </c>
      <c r="W4" s="2"/>
      <c r="X4" s="16">
        <f t="shared" si="0"/>
        <v>21647</v>
      </c>
    </row>
    <row r="5" spans="1:24" ht="21" x14ac:dyDescent="0.2">
      <c r="A5" s="9" t="s">
        <v>26</v>
      </c>
      <c r="B5" s="10" t="s">
        <v>9</v>
      </c>
      <c r="C5" s="13">
        <v>3584</v>
      </c>
      <c r="D5" s="29"/>
      <c r="E5" s="2"/>
      <c r="F5" s="13">
        <v>3307</v>
      </c>
      <c r="G5" s="29"/>
      <c r="H5" s="2"/>
      <c r="I5" s="13">
        <v>4276</v>
      </c>
      <c r="J5" s="29"/>
      <c r="K5" s="2"/>
      <c r="L5" s="13">
        <v>385</v>
      </c>
      <c r="M5" s="29"/>
      <c r="N5" s="2"/>
      <c r="O5" s="13">
        <v>2130</v>
      </c>
      <c r="P5" s="29"/>
      <c r="Q5" s="2"/>
      <c r="R5" s="13">
        <v>188</v>
      </c>
      <c r="S5" s="29"/>
      <c r="T5" s="2"/>
      <c r="U5" s="13">
        <v>95</v>
      </c>
      <c r="V5" s="29"/>
      <c r="W5" s="2"/>
      <c r="X5" s="16">
        <f t="shared" si="0"/>
        <v>13965</v>
      </c>
    </row>
    <row r="6" spans="1:24" ht="21" x14ac:dyDescent="0.2">
      <c r="A6" s="11" t="s">
        <v>14</v>
      </c>
      <c r="B6" s="10" t="s">
        <v>8</v>
      </c>
      <c r="C6" s="13">
        <v>5582</v>
      </c>
      <c r="D6" s="29">
        <v>20944.03</v>
      </c>
      <c r="E6" s="2"/>
      <c r="F6" s="13">
        <v>4494</v>
      </c>
      <c r="G6" s="29">
        <v>17493.66</v>
      </c>
      <c r="H6" s="2"/>
      <c r="I6" s="13">
        <v>4966</v>
      </c>
      <c r="J6" s="29">
        <v>21412.85</v>
      </c>
      <c r="K6" s="2"/>
      <c r="L6" s="13">
        <v>431</v>
      </c>
      <c r="M6" s="29">
        <v>1543.09</v>
      </c>
      <c r="N6" s="2"/>
      <c r="O6" s="13">
        <v>3533</v>
      </c>
      <c r="P6" s="29">
        <v>13399.1</v>
      </c>
      <c r="Q6" s="2"/>
      <c r="R6" s="13">
        <v>1141</v>
      </c>
      <c r="S6" s="29">
        <v>2084.89</v>
      </c>
      <c r="T6" s="2"/>
      <c r="U6" s="13">
        <v>189</v>
      </c>
      <c r="V6" s="29">
        <v>806.47</v>
      </c>
      <c r="W6" s="2"/>
      <c r="X6" s="16">
        <f t="shared" si="0"/>
        <v>20336</v>
      </c>
    </row>
    <row r="7" spans="1:24" ht="21" x14ac:dyDescent="0.2">
      <c r="A7" s="11" t="s">
        <v>14</v>
      </c>
      <c r="B7" s="10" t="s">
        <v>9</v>
      </c>
      <c r="C7" s="13">
        <v>3042</v>
      </c>
      <c r="D7" s="29"/>
      <c r="E7" s="2"/>
      <c r="F7" s="13">
        <v>2878</v>
      </c>
      <c r="G7" s="29"/>
      <c r="H7" s="2"/>
      <c r="I7" s="13">
        <v>3917</v>
      </c>
      <c r="J7" s="29"/>
      <c r="K7" s="2"/>
      <c r="L7" s="13">
        <v>354</v>
      </c>
      <c r="M7" s="29"/>
      <c r="N7" s="2"/>
      <c r="O7" s="13">
        <v>1852</v>
      </c>
      <c r="P7" s="29"/>
      <c r="Q7" s="2"/>
      <c r="R7" s="13">
        <v>196</v>
      </c>
      <c r="S7" s="29"/>
      <c r="T7" s="2"/>
      <c r="U7" s="13">
        <v>85</v>
      </c>
      <c r="V7" s="29"/>
      <c r="W7" s="2"/>
      <c r="X7" s="16">
        <f t="shared" si="0"/>
        <v>12324</v>
      </c>
    </row>
    <row r="8" spans="1:24" ht="21" x14ac:dyDescent="0.2">
      <c r="A8" s="11" t="s">
        <v>15</v>
      </c>
      <c r="B8" s="10" t="s">
        <v>8</v>
      </c>
      <c r="C8" s="13">
        <v>7254</v>
      </c>
      <c r="D8" s="29">
        <v>27662.880000000001</v>
      </c>
      <c r="E8" s="2"/>
      <c r="F8" s="13">
        <v>6003</v>
      </c>
      <c r="G8" s="29">
        <v>23582.94</v>
      </c>
      <c r="H8" s="2"/>
      <c r="I8" s="13">
        <v>6452</v>
      </c>
      <c r="J8" s="29">
        <v>27480.23</v>
      </c>
      <c r="K8" s="2"/>
      <c r="L8" s="13">
        <v>540</v>
      </c>
      <c r="M8" s="29">
        <v>1823.44</v>
      </c>
      <c r="N8" s="2"/>
      <c r="O8" s="13">
        <v>4707</v>
      </c>
      <c r="P8" s="29">
        <v>17866.5</v>
      </c>
      <c r="Q8" s="2"/>
      <c r="R8" s="13">
        <v>1247</v>
      </c>
      <c r="S8" s="29">
        <v>2384.9</v>
      </c>
      <c r="T8" s="2"/>
      <c r="U8" s="13">
        <v>224</v>
      </c>
      <c r="V8" s="29">
        <v>977.32</v>
      </c>
      <c r="W8" s="2"/>
      <c r="X8" s="16">
        <f t="shared" si="0"/>
        <v>26427</v>
      </c>
    </row>
    <row r="9" spans="1:24" ht="21" x14ac:dyDescent="0.2">
      <c r="A9" s="11" t="s">
        <v>15</v>
      </c>
      <c r="B9" s="10" t="s">
        <v>9</v>
      </c>
      <c r="C9" s="13">
        <v>4164</v>
      </c>
      <c r="D9" s="29"/>
      <c r="E9" s="2"/>
      <c r="F9" s="13">
        <v>3964</v>
      </c>
      <c r="G9" s="29"/>
      <c r="H9" s="2"/>
      <c r="I9" s="13">
        <v>4982</v>
      </c>
      <c r="J9" s="29"/>
      <c r="K9" s="2"/>
      <c r="L9" s="13">
        <v>420</v>
      </c>
      <c r="M9" s="29"/>
      <c r="N9" s="2"/>
      <c r="O9" s="13">
        <v>2474</v>
      </c>
      <c r="P9" s="29"/>
      <c r="Q9" s="2"/>
      <c r="R9" s="13">
        <v>232</v>
      </c>
      <c r="S9" s="29"/>
      <c r="T9" s="2"/>
      <c r="U9" s="13">
        <v>110</v>
      </c>
      <c r="V9" s="29"/>
      <c r="W9" s="2"/>
      <c r="X9" s="16">
        <f t="shared" si="0"/>
        <v>16346</v>
      </c>
    </row>
    <row r="10" spans="1:24" ht="21" x14ac:dyDescent="0.2">
      <c r="A10" s="11" t="s">
        <v>16</v>
      </c>
      <c r="B10" s="10" t="s">
        <v>8</v>
      </c>
      <c r="C10" s="13">
        <v>2546</v>
      </c>
      <c r="D10" s="29">
        <v>9955.06</v>
      </c>
      <c r="E10" s="2"/>
      <c r="F10" s="13">
        <v>1980</v>
      </c>
      <c r="G10" s="29">
        <v>8028.83</v>
      </c>
      <c r="H10" s="2"/>
      <c r="I10" s="13">
        <v>2246</v>
      </c>
      <c r="J10" s="29">
        <v>9441.73</v>
      </c>
      <c r="K10" s="2"/>
      <c r="L10" s="13">
        <v>253</v>
      </c>
      <c r="M10" s="29">
        <v>845.39</v>
      </c>
      <c r="N10" s="2"/>
      <c r="O10" s="13">
        <v>1117</v>
      </c>
      <c r="P10" s="29">
        <v>4635.8</v>
      </c>
      <c r="Q10" s="2"/>
      <c r="R10" s="13">
        <v>132</v>
      </c>
      <c r="S10" s="29">
        <v>342.7</v>
      </c>
      <c r="T10" s="2"/>
      <c r="U10" s="13">
        <v>49</v>
      </c>
      <c r="V10" s="29">
        <v>214.67</v>
      </c>
      <c r="W10" s="2"/>
      <c r="X10" s="16">
        <f t="shared" si="0"/>
        <v>8323</v>
      </c>
    </row>
    <row r="11" spans="1:24" ht="21" x14ac:dyDescent="0.2">
      <c r="A11" s="11" t="s">
        <v>16</v>
      </c>
      <c r="B11" s="10" t="s">
        <v>9</v>
      </c>
      <c r="C11" s="13">
        <v>1561</v>
      </c>
      <c r="D11" s="29"/>
      <c r="E11" s="2"/>
      <c r="F11" s="13">
        <v>1454</v>
      </c>
      <c r="G11" s="29"/>
      <c r="H11" s="2"/>
      <c r="I11" s="13">
        <v>1703</v>
      </c>
      <c r="J11" s="29"/>
      <c r="K11" s="2"/>
      <c r="L11" s="13">
        <v>188</v>
      </c>
      <c r="M11" s="29"/>
      <c r="N11" s="2"/>
      <c r="O11" s="13">
        <v>759</v>
      </c>
      <c r="P11" s="29"/>
      <c r="Q11" s="2"/>
      <c r="R11" s="13">
        <v>69</v>
      </c>
      <c r="S11" s="29"/>
      <c r="T11" s="2"/>
      <c r="U11" s="13">
        <v>25</v>
      </c>
      <c r="V11" s="29"/>
      <c r="W11" s="2"/>
      <c r="X11" s="16">
        <f t="shared" si="0"/>
        <v>5759</v>
      </c>
    </row>
    <row r="12" spans="1:24" ht="21" x14ac:dyDescent="0.2">
      <c r="A12" s="11" t="s">
        <v>17</v>
      </c>
      <c r="B12" s="10" t="s">
        <v>8</v>
      </c>
      <c r="C12" s="13"/>
      <c r="D12" s="29"/>
      <c r="E12" s="2"/>
      <c r="F12" s="13">
        <v>546</v>
      </c>
      <c r="G12" s="29">
        <f>1872.78+710.6</f>
        <v>2583.38</v>
      </c>
      <c r="H12" s="2"/>
      <c r="I12" s="13"/>
      <c r="J12" s="29"/>
      <c r="K12" s="2"/>
      <c r="L12" s="13"/>
      <c r="M12" s="29"/>
      <c r="N12" s="2"/>
      <c r="O12" s="15"/>
      <c r="P12" s="29"/>
      <c r="Q12" s="5"/>
      <c r="R12" s="13"/>
      <c r="S12" s="29"/>
      <c r="T12" s="2"/>
      <c r="U12" s="13"/>
      <c r="V12" s="29"/>
      <c r="W12" s="2"/>
      <c r="X12" s="16">
        <f t="shared" si="0"/>
        <v>546</v>
      </c>
    </row>
    <row r="13" spans="1:24" ht="21" x14ac:dyDescent="0.2">
      <c r="A13" s="11" t="s">
        <v>17</v>
      </c>
      <c r="B13" s="10" t="s">
        <v>9</v>
      </c>
      <c r="C13" s="13"/>
      <c r="D13" s="29"/>
      <c r="E13" s="2"/>
      <c r="F13" s="13">
        <v>323</v>
      </c>
      <c r="G13" s="29"/>
      <c r="H13" s="2"/>
      <c r="I13" s="13"/>
      <c r="J13" s="29"/>
      <c r="K13" s="2"/>
      <c r="L13" s="13"/>
      <c r="M13" s="29"/>
      <c r="N13" s="2"/>
      <c r="O13" s="15"/>
      <c r="P13" s="29"/>
      <c r="Q13" s="2"/>
      <c r="R13" s="13"/>
      <c r="S13" s="29"/>
      <c r="T13" s="2"/>
      <c r="U13" s="13"/>
      <c r="V13" s="29"/>
      <c r="W13" s="2"/>
      <c r="X13" s="16">
        <f t="shared" si="0"/>
        <v>323</v>
      </c>
    </row>
    <row r="14" spans="1:24" ht="21" x14ac:dyDescent="0.2">
      <c r="A14" s="11" t="s">
        <v>18</v>
      </c>
      <c r="B14" s="10" t="s">
        <v>8</v>
      </c>
      <c r="C14" s="13"/>
      <c r="D14" s="29"/>
      <c r="E14" s="2"/>
      <c r="F14" s="13">
        <v>56</v>
      </c>
      <c r="G14" s="29">
        <f>192.08+37.4</f>
        <v>229.48000000000002</v>
      </c>
      <c r="H14" s="2"/>
      <c r="I14" s="13"/>
      <c r="J14" s="29"/>
      <c r="K14" s="2"/>
      <c r="L14" s="13"/>
      <c r="M14" s="29"/>
      <c r="N14" s="2"/>
      <c r="O14" s="15"/>
      <c r="P14" s="29"/>
      <c r="Q14" s="2"/>
      <c r="R14" s="13"/>
      <c r="S14" s="29"/>
      <c r="T14" s="2"/>
      <c r="U14" s="13"/>
      <c r="V14" s="29"/>
      <c r="W14" s="2"/>
      <c r="X14" s="16">
        <f t="shared" si="0"/>
        <v>56</v>
      </c>
    </row>
    <row r="15" spans="1:24" ht="21" x14ac:dyDescent="0.2">
      <c r="A15" s="11" t="s">
        <v>18</v>
      </c>
      <c r="B15" s="10" t="s">
        <v>9</v>
      </c>
      <c r="C15" s="13"/>
      <c r="D15" s="29"/>
      <c r="E15" s="2"/>
      <c r="F15" s="13">
        <v>17</v>
      </c>
      <c r="G15" s="29"/>
      <c r="H15" s="2"/>
      <c r="I15" s="13"/>
      <c r="J15" s="29"/>
      <c r="K15" s="2"/>
      <c r="L15" s="13"/>
      <c r="M15" s="29"/>
      <c r="N15" s="2"/>
      <c r="O15" s="15"/>
      <c r="P15" s="29"/>
      <c r="Q15" s="2"/>
      <c r="R15" s="13"/>
      <c r="S15" s="29"/>
      <c r="T15" s="2"/>
      <c r="U15" s="13"/>
      <c r="V15" s="29"/>
      <c r="W15" s="2"/>
      <c r="X15" s="16">
        <f t="shared" si="0"/>
        <v>17</v>
      </c>
    </row>
    <row r="16" spans="1:24" ht="21" x14ac:dyDescent="0.2">
      <c r="A16" s="11" t="s">
        <v>19</v>
      </c>
      <c r="B16" s="10" t="s">
        <v>8</v>
      </c>
      <c r="C16" s="13">
        <v>5408</v>
      </c>
      <c r="D16" s="29">
        <v>22231.74</v>
      </c>
      <c r="E16" s="2"/>
      <c r="F16" s="13">
        <v>6469</v>
      </c>
      <c r="G16" s="29">
        <v>27144.17</v>
      </c>
      <c r="H16" s="2"/>
      <c r="I16" s="13">
        <v>6669</v>
      </c>
      <c r="J16" s="29">
        <v>29905.29</v>
      </c>
      <c r="K16" s="2"/>
      <c r="L16" s="13">
        <v>604</v>
      </c>
      <c r="M16" s="29">
        <v>2110.83</v>
      </c>
      <c r="N16" s="2"/>
      <c r="O16" s="15">
        <v>2184</v>
      </c>
      <c r="P16" s="29">
        <v>21599.72</v>
      </c>
      <c r="Q16" s="5"/>
      <c r="R16" s="13">
        <v>1383</v>
      </c>
      <c r="S16" s="29">
        <v>2571.73</v>
      </c>
      <c r="T16" s="2"/>
      <c r="U16" s="13">
        <v>175</v>
      </c>
      <c r="V16" s="29">
        <v>565.22</v>
      </c>
      <c r="W16" s="2"/>
      <c r="X16" s="16">
        <f t="shared" si="0"/>
        <v>22892</v>
      </c>
    </row>
    <row r="17" spans="1:24" ht="21" x14ac:dyDescent="0.2">
      <c r="A17" s="11" t="s">
        <v>19</v>
      </c>
      <c r="B17" s="10" t="s">
        <v>9</v>
      </c>
      <c r="C17" s="13">
        <v>3632</v>
      </c>
      <c r="D17" s="29"/>
      <c r="E17" s="2"/>
      <c r="F17" s="13">
        <v>4540</v>
      </c>
      <c r="G17" s="29"/>
      <c r="H17" s="2"/>
      <c r="I17" s="13">
        <v>5981</v>
      </c>
      <c r="J17" s="29"/>
      <c r="K17" s="2"/>
      <c r="L17" s="13">
        <v>497</v>
      </c>
      <c r="M17" s="29"/>
      <c r="N17" s="2"/>
      <c r="O17" s="15">
        <v>5883</v>
      </c>
      <c r="P17" s="29"/>
      <c r="Q17" s="2"/>
      <c r="R17" s="13">
        <v>217</v>
      </c>
      <c r="S17" s="29"/>
      <c r="T17" s="2"/>
      <c r="U17" s="13">
        <v>22</v>
      </c>
      <c r="V17" s="29"/>
      <c r="W17" s="2"/>
      <c r="X17" s="16">
        <f t="shared" si="0"/>
        <v>20772</v>
      </c>
    </row>
    <row r="18" spans="1:24" ht="21" x14ac:dyDescent="0.2">
      <c r="A18" s="11" t="s">
        <v>10</v>
      </c>
      <c r="B18" s="10" t="s">
        <v>8</v>
      </c>
      <c r="C18" s="13">
        <v>6131</v>
      </c>
      <c r="D18" s="29">
        <v>24176.75</v>
      </c>
      <c r="E18" s="2"/>
      <c r="F18" s="13">
        <v>6413</v>
      </c>
      <c r="G18" s="29">
        <v>26202.17</v>
      </c>
      <c r="H18" s="2"/>
      <c r="I18" s="13">
        <v>6792</v>
      </c>
      <c r="J18" s="29">
        <v>30144.6</v>
      </c>
      <c r="K18" s="2"/>
      <c r="L18" s="13">
        <v>616</v>
      </c>
      <c r="M18" s="29">
        <v>2131.6799999999998</v>
      </c>
      <c r="N18" s="2"/>
      <c r="O18" s="15">
        <v>2284</v>
      </c>
      <c r="P18" s="29">
        <v>19925.060000000001</v>
      </c>
      <c r="Q18" s="7"/>
      <c r="R18" s="13">
        <v>1356</v>
      </c>
      <c r="S18" s="29">
        <v>2565.2399999999998</v>
      </c>
      <c r="T18" s="2"/>
      <c r="U18" s="13">
        <v>228</v>
      </c>
      <c r="V18" s="29">
        <v>871.22</v>
      </c>
      <c r="W18" s="2"/>
      <c r="X18" s="16">
        <f t="shared" si="0"/>
        <v>23820</v>
      </c>
    </row>
    <row r="19" spans="1:24" ht="21" x14ac:dyDescent="0.2">
      <c r="A19" s="11" t="s">
        <v>10</v>
      </c>
      <c r="B19" s="10" t="s">
        <v>9</v>
      </c>
      <c r="C19" s="13">
        <v>3978</v>
      </c>
      <c r="D19" s="29"/>
      <c r="E19" s="2"/>
      <c r="F19" s="13">
        <v>4464</v>
      </c>
      <c r="G19" s="29"/>
      <c r="H19" s="2"/>
      <c r="I19" s="13">
        <v>5960</v>
      </c>
      <c r="J19" s="29"/>
      <c r="K19" s="2"/>
      <c r="L19" s="13">
        <v>528</v>
      </c>
      <c r="M19" s="29"/>
      <c r="N19" s="2"/>
      <c r="O19" s="15">
        <v>5412</v>
      </c>
      <c r="P19" s="29"/>
      <c r="Q19" s="7"/>
      <c r="R19" s="13">
        <v>256</v>
      </c>
      <c r="S19" s="29"/>
      <c r="T19" s="2"/>
      <c r="U19" s="13">
        <v>66</v>
      </c>
      <c r="V19" s="29"/>
      <c r="W19" s="2"/>
      <c r="X19" s="16">
        <f t="shared" si="0"/>
        <v>20664</v>
      </c>
    </row>
    <row r="20" spans="1:24" ht="21" x14ac:dyDescent="0.2">
      <c r="A20" s="11" t="s">
        <v>11</v>
      </c>
      <c r="B20" s="10" t="s">
        <v>8</v>
      </c>
      <c r="C20" s="13">
        <v>4409</v>
      </c>
      <c r="D20" s="29">
        <v>16985.28</v>
      </c>
      <c r="E20" s="2"/>
      <c r="F20" s="13">
        <v>4803</v>
      </c>
      <c r="G20" s="29">
        <v>19415.5</v>
      </c>
      <c r="H20" s="2"/>
      <c r="I20" s="13">
        <v>4897</v>
      </c>
      <c r="J20" s="29">
        <v>21225.52</v>
      </c>
      <c r="K20" s="2"/>
      <c r="L20" s="13">
        <v>497</v>
      </c>
      <c r="M20" s="29">
        <v>1682.4</v>
      </c>
      <c r="N20" s="2"/>
      <c r="O20" s="15">
        <v>1808</v>
      </c>
      <c r="P20" s="29">
        <v>14240.4</v>
      </c>
      <c r="Q20" s="7"/>
      <c r="R20" s="13">
        <v>1114</v>
      </c>
      <c r="S20" s="29">
        <v>2123.59</v>
      </c>
      <c r="T20" s="2"/>
      <c r="U20" s="13">
        <v>159</v>
      </c>
      <c r="V20" s="29">
        <v>641.65</v>
      </c>
      <c r="W20" s="2"/>
      <c r="X20" s="16">
        <f t="shared" si="0"/>
        <v>17687</v>
      </c>
    </row>
    <row r="21" spans="1:24" ht="21" x14ac:dyDescent="0.2">
      <c r="A21" s="11" t="s">
        <v>11</v>
      </c>
      <c r="B21" s="10" t="s">
        <v>9</v>
      </c>
      <c r="C21" s="13">
        <v>2723</v>
      </c>
      <c r="D21" s="29"/>
      <c r="E21" s="2"/>
      <c r="F21" s="13">
        <v>3216</v>
      </c>
      <c r="G21" s="29"/>
      <c r="H21" s="2"/>
      <c r="I21" s="13">
        <v>4003</v>
      </c>
      <c r="J21" s="29"/>
      <c r="K21" s="2"/>
      <c r="L21" s="13">
        <v>408</v>
      </c>
      <c r="M21" s="29"/>
      <c r="N21" s="2"/>
      <c r="O21" s="15">
        <v>3682</v>
      </c>
      <c r="P21" s="29"/>
      <c r="Q21" s="2"/>
      <c r="R21" s="13">
        <v>234</v>
      </c>
      <c r="S21" s="29"/>
      <c r="T21" s="2"/>
      <c r="U21" s="13">
        <v>55</v>
      </c>
      <c r="V21" s="29"/>
      <c r="W21" s="2"/>
      <c r="X21" s="16">
        <f t="shared" si="0"/>
        <v>14321</v>
      </c>
    </row>
    <row r="22" spans="1:24" ht="21" x14ac:dyDescent="0.2">
      <c r="A22" s="11" t="s">
        <v>12</v>
      </c>
      <c r="B22" s="10" t="s">
        <v>8</v>
      </c>
      <c r="C22" s="13">
        <v>3729</v>
      </c>
      <c r="D22" s="29">
        <v>13951.28</v>
      </c>
      <c r="E22" s="2"/>
      <c r="F22" s="13">
        <v>3613</v>
      </c>
      <c r="G22" s="29">
        <v>14169.37</v>
      </c>
      <c r="H22" s="2"/>
      <c r="I22" s="13">
        <v>3778</v>
      </c>
      <c r="J22" s="29">
        <v>16725.43</v>
      </c>
      <c r="K22" s="2"/>
      <c r="L22" s="13">
        <v>362</v>
      </c>
      <c r="M22" s="29">
        <v>1237.28</v>
      </c>
      <c r="N22" s="2"/>
      <c r="O22" s="15">
        <v>1252</v>
      </c>
      <c r="P22" s="29">
        <v>9981.6200000000008</v>
      </c>
      <c r="Q22" s="2"/>
      <c r="R22" s="13">
        <v>693</v>
      </c>
      <c r="S22" s="29">
        <v>1323.92</v>
      </c>
      <c r="T22" s="2"/>
      <c r="U22" s="13">
        <v>109</v>
      </c>
      <c r="V22" s="29">
        <v>422.27</v>
      </c>
      <c r="W22" s="2"/>
      <c r="X22" s="16">
        <f t="shared" si="0"/>
        <v>13536</v>
      </c>
    </row>
    <row r="23" spans="1:24" ht="21" x14ac:dyDescent="0.2">
      <c r="A23" s="11" t="s">
        <v>12</v>
      </c>
      <c r="B23" s="10" t="s">
        <v>9</v>
      </c>
      <c r="C23" s="13">
        <v>2021</v>
      </c>
      <c r="D23" s="29"/>
      <c r="E23" s="2"/>
      <c r="F23" s="13">
        <v>2167</v>
      </c>
      <c r="G23" s="29"/>
      <c r="H23" s="2"/>
      <c r="I23" s="13">
        <v>3225</v>
      </c>
      <c r="J23" s="29"/>
      <c r="K23" s="2"/>
      <c r="L23" s="13">
        <v>314</v>
      </c>
      <c r="M23" s="29"/>
      <c r="N23" s="2"/>
      <c r="O23" s="15">
        <v>2606</v>
      </c>
      <c r="P23" s="29"/>
      <c r="Q23" s="2"/>
      <c r="R23" s="13">
        <v>110</v>
      </c>
      <c r="S23" s="29"/>
      <c r="T23" s="2"/>
      <c r="U23" s="13">
        <v>22</v>
      </c>
      <c r="V23" s="29"/>
      <c r="W23" s="2"/>
      <c r="X23" s="16">
        <f t="shared" si="0"/>
        <v>10465</v>
      </c>
    </row>
    <row r="24" spans="1:24" ht="21" x14ac:dyDescent="0.2">
      <c r="A24" s="9" t="s">
        <v>20</v>
      </c>
      <c r="B24" s="10" t="s">
        <v>8</v>
      </c>
      <c r="C24" s="13">
        <v>6202</v>
      </c>
      <c r="D24" s="29">
        <v>23693.51</v>
      </c>
      <c r="E24" s="2"/>
      <c r="F24" s="13">
        <v>5887</v>
      </c>
      <c r="G24" s="29">
        <v>23376.959999999999</v>
      </c>
      <c r="H24" s="2"/>
      <c r="I24" s="13">
        <v>6405</v>
      </c>
      <c r="J24" s="29">
        <v>28532.66</v>
      </c>
      <c r="K24" s="2"/>
      <c r="L24" s="13">
        <v>665</v>
      </c>
      <c r="M24" s="29">
        <v>2400.42</v>
      </c>
      <c r="N24" s="2"/>
      <c r="O24" s="15">
        <v>2115</v>
      </c>
      <c r="P24" s="29">
        <v>17719.07</v>
      </c>
      <c r="Q24" s="5"/>
      <c r="R24" s="13">
        <v>1420</v>
      </c>
      <c r="S24" s="29">
        <v>2547.89</v>
      </c>
      <c r="T24" s="2"/>
      <c r="U24" s="13">
        <v>188</v>
      </c>
      <c r="V24" s="29">
        <v>717.81</v>
      </c>
      <c r="W24" s="2"/>
      <c r="X24" s="16">
        <f t="shared" si="0"/>
        <v>22882</v>
      </c>
    </row>
    <row r="25" spans="1:24" ht="21" x14ac:dyDescent="0.2">
      <c r="A25" s="9" t="s">
        <v>20</v>
      </c>
      <c r="B25" s="10" t="s">
        <v>9</v>
      </c>
      <c r="C25" s="13">
        <v>3680</v>
      </c>
      <c r="D25" s="29"/>
      <c r="E25" s="2"/>
      <c r="F25" s="13">
        <v>3677</v>
      </c>
      <c r="G25" s="29"/>
      <c r="H25" s="2"/>
      <c r="I25" s="13">
        <v>5480</v>
      </c>
      <c r="J25" s="29"/>
      <c r="K25" s="2"/>
      <c r="L25" s="13">
        <v>568</v>
      </c>
      <c r="M25" s="29"/>
      <c r="N25" s="2"/>
      <c r="O25" s="15">
        <v>4733</v>
      </c>
      <c r="P25" s="29"/>
      <c r="Q25" s="2"/>
      <c r="R25" s="13">
        <v>260</v>
      </c>
      <c r="S25" s="29"/>
      <c r="T25" s="2"/>
      <c r="U25" s="13">
        <v>43</v>
      </c>
      <c r="V25" s="29"/>
      <c r="W25" s="2"/>
      <c r="X25" s="16">
        <f t="shared" si="0"/>
        <v>18441</v>
      </c>
    </row>
    <row r="26" spans="1:24" ht="21" x14ac:dyDescent="0.2">
      <c r="A26" s="11" t="s">
        <v>13</v>
      </c>
      <c r="B26" s="10" t="s">
        <v>8</v>
      </c>
      <c r="C26" s="13">
        <v>5578</v>
      </c>
      <c r="D26" s="29">
        <v>21043.45</v>
      </c>
      <c r="E26" s="2"/>
      <c r="F26" s="13">
        <v>4885</v>
      </c>
      <c r="G26" s="29">
        <v>19487.66</v>
      </c>
      <c r="H26" s="2"/>
      <c r="I26" s="13">
        <v>5554</v>
      </c>
      <c r="J26" s="29">
        <v>24547.29</v>
      </c>
      <c r="K26" s="2"/>
      <c r="L26" s="13">
        <v>592</v>
      </c>
      <c r="M26" s="29">
        <v>2111.0700000000002</v>
      </c>
      <c r="N26" s="2"/>
      <c r="O26" s="15">
        <v>1737</v>
      </c>
      <c r="P26" s="29">
        <v>14686.91</v>
      </c>
      <c r="Q26" s="2"/>
      <c r="R26" s="13">
        <v>1347</v>
      </c>
      <c r="S26" s="29">
        <v>2158.15</v>
      </c>
      <c r="T26" s="2"/>
      <c r="U26" s="13">
        <v>180</v>
      </c>
      <c r="V26" s="29">
        <v>721.17</v>
      </c>
      <c r="W26" s="2"/>
      <c r="X26" s="16">
        <f t="shared" si="0"/>
        <v>19873</v>
      </c>
    </row>
    <row r="27" spans="1:24" ht="21" x14ac:dyDescent="0.2">
      <c r="A27" s="11" t="s">
        <v>13</v>
      </c>
      <c r="B27" s="10" t="s">
        <v>9</v>
      </c>
      <c r="C27" s="13">
        <v>3078</v>
      </c>
      <c r="D27" s="29"/>
      <c r="E27" s="2"/>
      <c r="F27" s="13">
        <v>2998</v>
      </c>
      <c r="G27" s="29"/>
      <c r="H27" s="2"/>
      <c r="I27" s="13">
        <v>4655</v>
      </c>
      <c r="J27" s="29"/>
      <c r="K27" s="2"/>
      <c r="L27" s="13">
        <v>498</v>
      </c>
      <c r="M27" s="29"/>
      <c r="N27" s="2"/>
      <c r="O27" s="15">
        <v>3890</v>
      </c>
      <c r="P27" s="29"/>
      <c r="Q27" s="2"/>
      <c r="R27" s="13">
        <v>164</v>
      </c>
      <c r="S27" s="29"/>
      <c r="T27" s="2"/>
      <c r="U27" s="13">
        <v>57</v>
      </c>
      <c r="V27" s="29"/>
      <c r="W27" s="2"/>
      <c r="X27" s="16">
        <f t="shared" si="0"/>
        <v>15340</v>
      </c>
    </row>
    <row r="28" spans="1:24" ht="27" thickBot="1" x14ac:dyDescent="0.25">
      <c r="A28" s="28" t="s">
        <v>21</v>
      </c>
      <c r="B28" s="28"/>
      <c r="C28" s="14">
        <f>SUM(C2:C27)</f>
        <v>92153</v>
      </c>
      <c r="D28" s="19">
        <f>SUM(D2:D27)</f>
        <v>222474.11000000002</v>
      </c>
      <c r="E28" s="3"/>
      <c r="F28" s="12">
        <f>SUM(F2:F27)</f>
        <v>90262</v>
      </c>
      <c r="G28" s="19">
        <f>SUM(G2:G27)</f>
        <v>218394.12</v>
      </c>
      <c r="H28" s="3"/>
      <c r="I28" s="12">
        <f>SUM(I2:I27)</f>
        <v>106439</v>
      </c>
      <c r="J28" s="19">
        <f>SUM(J2:J27)</f>
        <v>254446.37</v>
      </c>
      <c r="K28" s="3"/>
      <c r="L28" s="12">
        <f>SUM(L2:L27)</f>
        <v>9969</v>
      </c>
      <c r="M28" s="19">
        <f>SUM(M2:M27)</f>
        <v>19474.699999999997</v>
      </c>
      <c r="N28" s="3"/>
      <c r="O28" s="12">
        <f>SUM(O2:O27)</f>
        <v>62508</v>
      </c>
      <c r="P28" s="19">
        <f>SUM(P2:P27)</f>
        <v>159358.65</v>
      </c>
      <c r="Q28" s="6"/>
      <c r="R28" s="12">
        <f>SUM(R2:R27)</f>
        <v>14133</v>
      </c>
      <c r="S28" s="19">
        <f>SUM(S2:S27)</f>
        <v>23074.909999999996</v>
      </c>
      <c r="T28" s="3"/>
      <c r="U28" s="14">
        <f>SUM(U2:U27)</f>
        <v>2525</v>
      </c>
      <c r="V28" s="19">
        <f>SUM(V2:V27)</f>
        <v>7354.35</v>
      </c>
      <c r="W28" s="3"/>
      <c r="X28" s="17">
        <f>SUM(X2:X27)</f>
        <v>377989</v>
      </c>
    </row>
    <row r="29" spans="1:24" ht="18.399999999999999" customHeight="1" thickTop="1" thickBot="1" x14ac:dyDescent="0.25">
      <c r="A29" s="30" t="s">
        <v>27</v>
      </c>
      <c r="B29" s="8"/>
      <c r="C29" s="14"/>
      <c r="D29" s="19"/>
      <c r="E29" s="3"/>
      <c r="F29" s="12"/>
      <c r="G29" s="19"/>
      <c r="H29" s="3"/>
      <c r="I29" s="12"/>
      <c r="J29" s="19"/>
      <c r="K29" s="3"/>
      <c r="L29" s="12"/>
      <c r="M29" s="19"/>
      <c r="N29" s="3"/>
      <c r="O29" s="12"/>
      <c r="P29" s="19"/>
      <c r="Q29" s="6"/>
      <c r="R29" s="12"/>
      <c r="S29" s="19"/>
      <c r="T29" s="3"/>
      <c r="U29" s="14"/>
      <c r="V29" s="19"/>
      <c r="W29" s="3"/>
      <c r="X29" s="17"/>
    </row>
    <row r="30" spans="1:24" ht="27.75" thickTop="1" thickBot="1" x14ac:dyDescent="0.25">
      <c r="A30" s="28" t="s">
        <v>23</v>
      </c>
      <c r="B30" s="28"/>
      <c r="C30" s="14"/>
      <c r="D30" s="19"/>
      <c r="E30" s="3"/>
      <c r="F30" s="12"/>
      <c r="G30" s="19"/>
      <c r="H30" s="3"/>
      <c r="I30" s="12"/>
      <c r="J30" s="19"/>
      <c r="K30" s="3"/>
      <c r="L30" s="12"/>
      <c r="M30" s="19"/>
      <c r="N30" s="3"/>
      <c r="O30" s="12">
        <v>53807.4</v>
      </c>
      <c r="P30" s="19">
        <v>13366.5</v>
      </c>
      <c r="Q30" s="6"/>
      <c r="R30" s="12">
        <v>215229.6</v>
      </c>
      <c r="S30" s="19">
        <v>53466</v>
      </c>
      <c r="T30" s="3"/>
      <c r="U30" s="14"/>
      <c r="V30" s="19"/>
      <c r="W30" s="3"/>
      <c r="X30" s="17">
        <f>SUM(P30+S30)</f>
        <v>66832.5</v>
      </c>
    </row>
    <row r="31" spans="1:24" ht="22.5" thickTop="1" thickBot="1" x14ac:dyDescent="0.25">
      <c r="C31" s="18">
        <f>C28+F28+I28+L28+O28+R28+U28</f>
        <v>377989</v>
      </c>
      <c r="E31" s="27" t="s">
        <v>22</v>
      </c>
      <c r="F31" s="27"/>
      <c r="G31" s="20">
        <f>D28+G28+J28+M28+P28+S28+V28+P30+S30</f>
        <v>971409.71</v>
      </c>
      <c r="H31" s="25" t="s">
        <v>24</v>
      </c>
    </row>
    <row r="32" spans="1:24" ht="20.25" thickTop="1" x14ac:dyDescent="0.2">
      <c r="C32" s="21" t="str">
        <f>C1</f>
        <v>RMMS</v>
      </c>
      <c r="F32" s="21" t="str">
        <f>F1</f>
        <v>RSMGC</v>
      </c>
      <c r="I32" s="21" t="str">
        <f>I1</f>
        <v>TFS</v>
      </c>
      <c r="L32" s="21" t="str">
        <f>L1</f>
        <v>OAL</v>
      </c>
      <c r="O32" s="21" t="str">
        <f>O1</f>
        <v>CTRA</v>
      </c>
      <c r="R32" s="21" t="str">
        <f>R1</f>
        <v>MSMHS</v>
      </c>
      <c r="U32" s="21" t="str">
        <f>U1</f>
        <v>TRMC</v>
      </c>
    </row>
    <row r="38" spans="4:5" x14ac:dyDescent="0.2">
      <c r="D38" s="22"/>
      <c r="E38" s="22"/>
    </row>
  </sheetData>
  <mergeCells count="94">
    <mergeCell ref="V4:V5"/>
    <mergeCell ref="V6:V7"/>
    <mergeCell ref="V8:V9"/>
    <mergeCell ref="V10:V11"/>
    <mergeCell ref="M14:M15"/>
    <mergeCell ref="P10:P11"/>
    <mergeCell ref="S6:S7"/>
    <mergeCell ref="S8:S9"/>
    <mergeCell ref="S10:S11"/>
    <mergeCell ref="M6:M7"/>
    <mergeCell ref="M8:M9"/>
    <mergeCell ref="M10:M11"/>
    <mergeCell ref="M12:M13"/>
    <mergeCell ref="P6:P7"/>
    <mergeCell ref="P8:P9"/>
    <mergeCell ref="M4:M5"/>
    <mergeCell ref="D14:D15"/>
    <mergeCell ref="J4:J5"/>
    <mergeCell ref="J6:J7"/>
    <mergeCell ref="J8:J9"/>
    <mergeCell ref="J10:J11"/>
    <mergeCell ref="D10:D11"/>
    <mergeCell ref="D12:D13"/>
    <mergeCell ref="D4:D5"/>
    <mergeCell ref="G4:G5"/>
    <mergeCell ref="D6:D7"/>
    <mergeCell ref="D8:D9"/>
    <mergeCell ref="G6:G7"/>
    <mergeCell ref="G8:G9"/>
    <mergeCell ref="G10:G11"/>
    <mergeCell ref="P4:P5"/>
    <mergeCell ref="S4:S5"/>
    <mergeCell ref="S12:S13"/>
    <mergeCell ref="G12:G13"/>
    <mergeCell ref="J12:J13"/>
    <mergeCell ref="V12:V13"/>
    <mergeCell ref="S14:S15"/>
    <mergeCell ref="G14:G15"/>
    <mergeCell ref="J14:J15"/>
    <mergeCell ref="V14:V15"/>
    <mergeCell ref="P12:P13"/>
    <mergeCell ref="P14:P15"/>
    <mergeCell ref="S16:S17"/>
    <mergeCell ref="D16:D17"/>
    <mergeCell ref="G16:G17"/>
    <mergeCell ref="J16:J17"/>
    <mergeCell ref="V16:V17"/>
    <mergeCell ref="P16:P17"/>
    <mergeCell ref="M16:M17"/>
    <mergeCell ref="S18:S19"/>
    <mergeCell ref="D18:D19"/>
    <mergeCell ref="G18:G19"/>
    <mergeCell ref="J18:J19"/>
    <mergeCell ref="V18:V19"/>
    <mergeCell ref="P18:P19"/>
    <mergeCell ref="M18:M19"/>
    <mergeCell ref="S20:S21"/>
    <mergeCell ref="D20:D21"/>
    <mergeCell ref="G20:G21"/>
    <mergeCell ref="J20:J21"/>
    <mergeCell ref="V20:V21"/>
    <mergeCell ref="P20:P21"/>
    <mergeCell ref="M20:M21"/>
    <mergeCell ref="S22:S23"/>
    <mergeCell ref="D22:D23"/>
    <mergeCell ref="G22:G23"/>
    <mergeCell ref="J22:J23"/>
    <mergeCell ref="V22:V23"/>
    <mergeCell ref="P22:P23"/>
    <mergeCell ref="M22:M23"/>
    <mergeCell ref="V26:V27"/>
    <mergeCell ref="M26:M27"/>
    <mergeCell ref="S24:S25"/>
    <mergeCell ref="D24:D25"/>
    <mergeCell ref="G24:G25"/>
    <mergeCell ref="J24:J25"/>
    <mergeCell ref="V24:V25"/>
    <mergeCell ref="P24:P25"/>
    <mergeCell ref="P26:P27"/>
    <mergeCell ref="E31:F31"/>
    <mergeCell ref="A28:B28"/>
    <mergeCell ref="M24:M25"/>
    <mergeCell ref="S26:S27"/>
    <mergeCell ref="D26:D27"/>
    <mergeCell ref="G26:G27"/>
    <mergeCell ref="J26:J27"/>
    <mergeCell ref="A30:B30"/>
    <mergeCell ref="V2:V3"/>
    <mergeCell ref="D2:D3"/>
    <mergeCell ref="G2:G3"/>
    <mergeCell ref="J2:J3"/>
    <mergeCell ref="M2:M3"/>
    <mergeCell ref="P2:P3"/>
    <mergeCell ref="S2:S3"/>
  </mergeCells>
  <phoneticPr fontId="3" type="noConversion"/>
  <printOptions horizontalCentered="1" verticalCentered="1" gridLines="1"/>
  <pageMargins left="0.25" right="0.25" top="0.75" bottom="0.75" header="0.3" footer="0.3"/>
  <pageSetup scale="47" fitToHeight="0" orientation="landscape" r:id="rId1"/>
  <headerFooter>
    <oddHeader>&amp;LLEARN 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D7F3D83F1B84419D5739AB037F12C1" ma:contentTypeVersion="20" ma:contentTypeDescription="Create a new document." ma:contentTypeScope="" ma:versionID="49b8acb8416f8782efcc49db8b738221">
  <xsd:schema xmlns:xsd="http://www.w3.org/2001/XMLSchema" xmlns:xs="http://www.w3.org/2001/XMLSchema" xmlns:p="http://schemas.microsoft.com/office/2006/metadata/properties" xmlns:ns2="2d2bd031-6c76-4965-ba18-8d03c6405252" xmlns:ns3="f893f95c-7acf-4da3-a6bf-91a840487c97" targetNamespace="http://schemas.microsoft.com/office/2006/metadata/properties" ma:root="true" ma:fieldsID="94a136c2dd1642f2d09384510b749768" ns2:_="" ns3:_="">
    <xsd:import namespace="2d2bd031-6c76-4965-ba18-8d03c6405252"/>
    <xsd:import namespace="f893f95c-7acf-4da3-a6bf-91a840487c9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OCR" minOccurs="0"/>
                <xsd:element ref="ns3:DATE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2bd031-6c76-4965-ba18-8d03c6405252" elementFormDefault="qualified">
    <xsd:import namespace="http://schemas.microsoft.com/office/2006/documentManagement/types"/>
    <xsd:import namespace="http://schemas.microsoft.com/office/infopath/2007/PartnerControls"/>
    <xsd:element name="SharedWithUsers" ma:index="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b00301d1-ba71-4130-bf85-3007e4eaffd9}" ma:internalName="TaxCatchAll" ma:showField="CatchAllData" ma:web="2d2bd031-6c76-4965-ba18-8d03c64052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3f95c-7acf-4da3-a6bf-91a840487c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DATE" ma:index="20" nillable="true" ma:displayName="DATE" ma:format="DateOnly" ma:internalName="DATE">
      <xsd:simpleType>
        <xsd:restriction base="dms:DateTime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2b4e2f3-764b-4903-8ad5-e39000979f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DATETIME" ma:index="26" nillable="true" ma:displayName="DATE &amp; TIME" ma:format="DateTime" ma:internalName="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893f95c-7acf-4da3-a6bf-91a840487c97">
      <Terms xmlns="http://schemas.microsoft.com/office/infopath/2007/PartnerControls"/>
    </lcf76f155ced4ddcb4097134ff3c332f>
    <TaxCatchAll xmlns="2d2bd031-6c76-4965-ba18-8d03c6405252" xsi:nil="true"/>
    <DATE xmlns="f893f95c-7acf-4da3-a6bf-91a840487c97" xsi:nil="true"/>
    <DATETIME xmlns="f893f95c-7acf-4da3-a6bf-91a840487c9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E4E627-345B-4EDA-A493-848A879A41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2bd031-6c76-4965-ba18-8d03c6405252"/>
    <ds:schemaRef ds:uri="f893f95c-7acf-4da3-a6bf-91a840487c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6C44B2-726A-46D1-855A-0F8B84AF37D8}">
  <ds:schemaRefs>
    <ds:schemaRef ds:uri="http://schemas.microsoft.com/office/2006/metadata/properties"/>
    <ds:schemaRef ds:uri="http://schemas.microsoft.com/office/infopath/2007/PartnerControls"/>
    <ds:schemaRef ds:uri="f893f95c-7acf-4da3-a6bf-91a840487c97"/>
    <ds:schemaRef ds:uri="2d2bd031-6c76-4965-ba18-8d03c6405252"/>
  </ds:schemaRefs>
</ds:datastoreItem>
</file>

<file path=customXml/itemProps3.xml><?xml version="1.0" encoding="utf-8"?>
<ds:datastoreItem xmlns:ds="http://schemas.openxmlformats.org/officeDocument/2006/customXml" ds:itemID="{FBA0667B-F79E-4104-97BC-0792BE8936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SCHOOLS</vt:lpstr>
      <vt:lpstr>'ALL SCHOOLS'!Print_Area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Golden, Pauline</dc:creator>
  <cp:lastModifiedBy>Bondy, Sally</cp:lastModifiedBy>
  <cp:lastPrinted>2023-02-02T17:21:43Z</cp:lastPrinted>
  <dcterms:created xsi:type="dcterms:W3CDTF">2022-03-10T21:04:58Z</dcterms:created>
  <dcterms:modified xsi:type="dcterms:W3CDTF">2023-02-16T17:36:59Z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0x01010047D7F3D83F1B84419D5739AB037F12C1</vt:lpwstr>
  </property>
  <property fmtid="{D5CDD505-2E9C-101B-9397-08002B2CF9AE}" pid="3" name="MediaServiceImageTags">
    <vt:lpwstr/>
  </property>
</Properties>
</file>